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EA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<sst xmlns="http://schemas.openxmlformats.org/spreadsheetml/2006/main" count="49" uniqueCount="48">
  <si>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Federal Request Year 1</t>
  </si>
  <si>
    <t>Personnel Services</t>
  </si>
  <si>
    <t>FTE</t>
  </si>
  <si>
    <t>Annual
Salary</t>
  </si>
  <si>
    <t>Amount
Total</t>
  </si>
  <si>
    <t xml:space="preserve">Personnel  </t>
  </si>
  <si>
    <t>a. Personnel</t>
  </si>
  <si>
    <t>Program Director</t>
  </si>
  <si>
    <t xml:space="preserve">Staff </t>
  </si>
  <si>
    <t>Units</t>
  </si>
  <si>
    <t>Cost/unit</t>
  </si>
  <si>
    <t xml:space="preserve">  Total  </t>
  </si>
  <si>
    <t>Other Than Personnel Services (OTPS)</t>
  </si>
  <si>
    <t>b. Fringe Benefits @ 25%</t>
  </si>
  <si>
    <t>TOTAL - PERSONNEL SERVICES</t>
  </si>
  <si>
    <t>d. Equipment</t>
  </si>
  <si>
    <t>c. Travel</t>
  </si>
  <si>
    <t>e. Supplies</t>
  </si>
  <si>
    <t>h. Other</t>
  </si>
  <si>
    <t>Sub-Total Travel</t>
  </si>
  <si>
    <t>Sub-Total Equipment</t>
  </si>
  <si>
    <t>Sub-Total Supplies</t>
  </si>
  <si>
    <t>Sub-Total Contract</t>
  </si>
  <si>
    <t>Sub-Total Other</t>
  </si>
  <si>
    <t>f. Contract</t>
  </si>
  <si>
    <t>Sub-Total Personnel Services</t>
  </si>
  <si>
    <t>I. Total Direct Charges (sum of a.-h.)</t>
  </si>
  <si>
    <t>Indirect (Administrative &amp; Overhead - no more than 10%)</t>
  </si>
  <si>
    <t>TOTAL COST OF PROJECT</t>
  </si>
  <si>
    <t>SAMPLE BUDGET FOR SEA</t>
  </si>
  <si>
    <t>AWARE</t>
  </si>
  <si>
    <t>MHFA</t>
  </si>
  <si>
    <t>SAMHSA Conference (3 days, 3 people)</t>
  </si>
  <si>
    <t>Hotel</t>
  </si>
  <si>
    <t>Per Diem</t>
  </si>
  <si>
    <t>Airfare</t>
  </si>
  <si>
    <t>Printer - 1</t>
  </si>
  <si>
    <t>Generall office supplies</t>
  </si>
  <si>
    <t>MHFA training</t>
  </si>
  <si>
    <t>Evalutor</t>
  </si>
  <si>
    <t>Postage</t>
  </si>
  <si>
    <t>75% must be used for LEAs</t>
  </si>
  <si>
    <t>15% must be used for SEAs</t>
  </si>
  <si>
    <t>10% for evaluation</t>
  </si>
  <si>
    <t>Laptop computers - 4</t>
  </si>
  <si>
    <t xml:space="preserve">LEA Manager </t>
  </si>
  <si>
    <t>Local Travel - 3 locations</t>
  </si>
  <si>
    <t>Staff - 3 half time employees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</si>
</sst>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40" fillId="0" borderId="10" xfId="42" applyNumberFormat="1" applyFont="1" applyBorder="1" applyAlignment="1">
      <alignment horizontal="center" wrapText="1"/>
    </xf>
    <xf numFmtId="164" fontId="40" fillId="0" borderId="17" xfId="42" applyNumberFormat="1" applyFont="1" applyBorder="1" applyAlignment="1">
      <alignment horizontal="center" wrapText="1"/>
    </xf>
    <xf numFmtId="164" fontId="0" fillId="0" borderId="15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164" fontId="5" fillId="33" borderId="10" xfId="42" applyNumberFormat="1" applyFont="1" applyFill="1" applyBorder="1" applyAlignment="1">
      <alignment horizontal="center"/>
    </xf>
    <xf numFmtId="164" fontId="5" fillId="33" borderId="18" xfId="42" applyNumberFormat="1" applyFont="1" applyFill="1" applyBorder="1" applyAlignment="1">
      <alignment horizontal="center"/>
    </xf>
    <xf numFmtId="164" fontId="0" fillId="0" borderId="19" xfId="42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4" fontId="38" fillId="0" borderId="16" xfId="42" applyNumberFormat="1" applyFont="1" applyBorder="1" applyAlignment="1">
      <alignment/>
    </xf>
    <xf numFmtId="164" fontId="38" fillId="0" borderId="12" xfId="42" applyNumberFormat="1" applyFont="1" applyBorder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 horizontal="left"/>
    </xf>
    <xf numFmtId="9" fontId="0" fillId="0" borderId="0" xfId="57" applyFont="1" applyAlignment="1">
      <alignment horizontal="center"/>
    </xf>
    <xf numFmtId="164" fontId="40" fillId="0" borderId="0" xfId="42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4">
      <selection activeCell="F54" sqref="F54"/>
    </sheetView>
  </sheetViews>
  <sheetFormatPr defaultColWidth="9.140625" defaultRowHeight="15"/>
  <cols>
    <col min="1" max="1" width="55.8515625" style="0" customWidth="1"/>
    <col min="2" max="2" width="10.28125" style="0" customWidth="1"/>
    <col min="3" max="5" width="12.421875" style="30" customWidth="1"/>
    <col min="6" max="6" width="12.8515625" style="30" customWidth="1"/>
    <col min="9" max="9" width="13.28125" style="0" bestFit="1" customWidth="1"/>
    <col min="10" max="10" width="11.57421875" style="0" bestFit="1" customWidth="1"/>
  </cols>
  <sheetData>
    <row r="1" spans="1:2" ht="15">
      <c r="A1" s="33"/>
      <c r="B1" s="33"/>
    </row>
    <row r="2" spans="1:10" ht="15">
      <c r="A2" s="40" t="s">
        <v>29</v>
      </c>
      <c r="B2" s="40"/>
      <c r="D2" s="35">
        <v>0.87</v>
      </c>
      <c r="E2" s="35">
        <v>0.13</v>
      </c>
      <c r="I2" s="30">
        <f>1950000*0.87</f>
        <v>1696500</v>
      </c>
      <c r="J2" s="30">
        <f>1950000*0.13</f>
        <v>253500</v>
      </c>
    </row>
    <row r="3" spans="1:2" ht="15">
      <c r="A3" s="34"/>
      <c r="B3" s="34"/>
    </row>
    <row r="4" spans="1:9" ht="15">
      <c r="A4" s="1" t="s">
        <v>1</v>
      </c>
      <c r="B4" s="37" t="s">
        <v>0</v>
      </c>
      <c r="C4" s="38"/>
      <c r="D4" s="38"/>
      <c r="E4" s="38"/>
      <c r="F4" s="39"/>
      <c r="I4" t="s">
        <v>41</v>
      </c>
    </row>
    <row r="5" spans="1:9" ht="26.25">
      <c r="A5" s="2" t="s">
        <v>5</v>
      </c>
      <c r="B5" s="3" t="s">
        <v>2</v>
      </c>
      <c r="C5" s="19" t="s">
        <v>3</v>
      </c>
      <c r="D5" s="19" t="s">
        <v>30</v>
      </c>
      <c r="E5" s="19" t="s">
        <v>31</v>
      </c>
      <c r="F5" s="20" t="s">
        <v>4</v>
      </c>
      <c r="I5" s="36" t="s">
        <v>42</v>
      </c>
    </row>
    <row r="6" spans="2:9" ht="15">
      <c r="B6" s="17"/>
      <c r="C6" s="21"/>
      <c r="D6" s="21"/>
      <c r="E6" s="21"/>
      <c r="F6" s="21"/>
      <c r="I6" t="s">
        <v>43</v>
      </c>
    </row>
    <row r="7" spans="1:6" ht="15">
      <c r="A7" s="9" t="s">
        <v>6</v>
      </c>
      <c r="B7" s="18"/>
      <c r="C7" s="22"/>
      <c r="D7" s="22"/>
      <c r="E7" s="22"/>
      <c r="F7" s="22"/>
    </row>
    <row r="8" spans="1:6" ht="15">
      <c r="A8" s="9" t="s">
        <v>7</v>
      </c>
      <c r="B8" s="18">
        <v>0.01</v>
      </c>
      <c r="C8" s="22">
        <v>110000</v>
      </c>
      <c r="D8" s="22"/>
      <c r="E8" s="22"/>
      <c r="F8" s="22">
        <f>C8*B8</f>
        <v>1100</v>
      </c>
    </row>
    <row r="9" spans="1:6" ht="15">
      <c r="A9" s="9" t="s">
        <v>8</v>
      </c>
      <c r="B9" s="18">
        <v>1</v>
      </c>
      <c r="C9" s="22">
        <v>75000</v>
      </c>
      <c r="D9" s="22"/>
      <c r="E9" s="22"/>
      <c r="F9" s="22">
        <f>C9*B9</f>
        <v>75000</v>
      </c>
    </row>
    <row r="10" spans="1:6" ht="15">
      <c r="A10" s="9" t="s">
        <v>8</v>
      </c>
      <c r="B10" s="18">
        <v>1</v>
      </c>
      <c r="C10" s="22">
        <v>60000</v>
      </c>
      <c r="D10" s="22"/>
      <c r="E10" s="22"/>
      <c r="F10" s="22">
        <f>C10*B10</f>
        <v>60000</v>
      </c>
    </row>
    <row r="11" spans="1:6" ht="15">
      <c r="A11" s="9" t="s">
        <v>45</v>
      </c>
      <c r="B11" s="18">
        <v>3</v>
      </c>
      <c r="C11" s="22">
        <v>65000</v>
      </c>
      <c r="D11" s="22"/>
      <c r="E11" s="22"/>
      <c r="F11" s="22">
        <f>C11*B11</f>
        <v>195000</v>
      </c>
    </row>
    <row r="12" spans="1:6" ht="15">
      <c r="A12" s="9" t="s">
        <v>47</v>
      </c>
      <c r="B12" s="18">
        <v>1.5</v>
      </c>
      <c r="C12" s="22">
        <v>45000</v>
      </c>
      <c r="D12" s="22"/>
      <c r="E12" s="22"/>
      <c r="F12" s="22">
        <f>C12*B12</f>
        <v>67500</v>
      </c>
    </row>
    <row r="13" spans="1:6" ht="15">
      <c r="A13" s="9"/>
      <c r="B13" s="18"/>
      <c r="C13" s="22"/>
      <c r="D13" s="22"/>
      <c r="E13" s="22"/>
      <c r="F13" s="22"/>
    </row>
    <row r="14" spans="1:6" ht="15">
      <c r="A14" s="6" t="s">
        <v>25</v>
      </c>
      <c r="B14" s="18"/>
      <c r="C14" s="22"/>
      <c r="D14" s="22"/>
      <c r="E14" s="22"/>
      <c r="F14" s="31">
        <f>SUM(F8:F13)</f>
        <v>398600</v>
      </c>
    </row>
    <row r="15" spans="1:6" ht="15">
      <c r="A15" s="7"/>
      <c r="B15" s="18"/>
      <c r="C15" s="22"/>
      <c r="D15" s="22"/>
      <c r="E15" s="22"/>
      <c r="F15" s="31"/>
    </row>
    <row r="16" spans="1:6" ht="15">
      <c r="A16" s="8" t="s">
        <v>13</v>
      </c>
      <c r="B16" s="18"/>
      <c r="C16" s="22"/>
      <c r="D16" s="22"/>
      <c r="E16" s="22"/>
      <c r="F16" s="31">
        <f>F14*0.25</f>
        <v>99650</v>
      </c>
    </row>
    <row r="17" spans="1:6" ht="15">
      <c r="A17" s="10" t="s">
        <v>14</v>
      </c>
      <c r="B17" s="11"/>
      <c r="C17" s="23"/>
      <c r="D17" s="23"/>
      <c r="E17" s="23"/>
      <c r="F17" s="32">
        <f>F14+F16</f>
        <v>498250</v>
      </c>
    </row>
    <row r="18" spans="2:6" ht="15">
      <c r="B18" s="12"/>
      <c r="C18" s="24"/>
      <c r="D18" s="24"/>
      <c r="E18" s="24"/>
      <c r="F18" s="25"/>
    </row>
    <row r="19" spans="1:6" ht="15">
      <c r="A19" s="5" t="s">
        <v>12</v>
      </c>
      <c r="B19" s="4" t="s">
        <v>9</v>
      </c>
      <c r="C19" s="26" t="s">
        <v>10</v>
      </c>
      <c r="D19" s="26"/>
      <c r="E19" s="26"/>
      <c r="F19" s="27" t="s">
        <v>11</v>
      </c>
    </row>
    <row r="20" spans="2:6" ht="15">
      <c r="B20" s="13"/>
      <c r="C20" s="21"/>
      <c r="D20" s="28"/>
      <c r="E20" s="28"/>
      <c r="F20" s="28"/>
    </row>
    <row r="21" spans="1:6" ht="15">
      <c r="A21" s="9" t="s">
        <v>16</v>
      </c>
      <c r="B21" s="14"/>
      <c r="C21" s="22"/>
      <c r="D21" s="29"/>
      <c r="E21" s="29"/>
      <c r="F21" s="29"/>
    </row>
    <row r="22" spans="1:6" ht="15">
      <c r="A22" s="9" t="s">
        <v>32</v>
      </c>
      <c r="B22" s="14"/>
      <c r="C22" s="22"/>
      <c r="D22" s="29"/>
      <c r="E22" s="29"/>
      <c r="F22" s="29"/>
    </row>
    <row r="23" spans="1:6" ht="15">
      <c r="A23" s="9" t="s">
        <v>33</v>
      </c>
      <c r="B23" s="14">
        <v>9</v>
      </c>
      <c r="C23" s="22">
        <v>180</v>
      </c>
      <c r="D23" s="29">
        <f>B23*C23</f>
        <v>1620</v>
      </c>
      <c r="E23" s="29"/>
      <c r="F23" s="29">
        <f>D23+E23</f>
        <v>1620</v>
      </c>
    </row>
    <row r="24" spans="1:6" ht="15">
      <c r="A24" s="9" t="s">
        <v>35</v>
      </c>
      <c r="B24" s="14">
        <v>3</v>
      </c>
      <c r="C24" s="22">
        <v>400</v>
      </c>
      <c r="D24" s="29">
        <f>B24*C24</f>
        <v>1200</v>
      </c>
      <c r="E24" s="29"/>
      <c r="F24" s="29">
        <f>D24+E24</f>
        <v>1200</v>
      </c>
    </row>
    <row r="25" spans="1:6" ht="15">
      <c r="A25" s="9" t="s">
        <v>34</v>
      </c>
      <c r="B25" s="14">
        <v>9</v>
      </c>
      <c r="C25" s="22">
        <v>71</v>
      </c>
      <c r="D25" s="29">
        <f>B25*C25</f>
        <v>639</v>
      </c>
      <c r="E25" s="29"/>
      <c r="F25" s="29">
        <f>D25+E25</f>
        <v>639</v>
      </c>
    </row>
    <row r="26" spans="1:6" ht="15">
      <c r="A26" s="9" t="s">
        <v>46</v>
      </c>
      <c r="B26" s="14">
        <v>3</v>
      </c>
      <c r="C26" s="22">
        <v>500</v>
      </c>
      <c r="D26" s="29">
        <f>B26*C26</f>
        <v>1500</v>
      </c>
      <c r="E26" s="29"/>
      <c r="F26" s="29">
        <f>D26+E26</f>
        <v>1500</v>
      </c>
    </row>
    <row r="27" spans="1:6" ht="15">
      <c r="A27" s="6" t="s">
        <v>19</v>
      </c>
      <c r="B27" s="14"/>
      <c r="C27" s="22"/>
      <c r="D27" s="29"/>
      <c r="E27" s="29"/>
      <c r="F27" s="29">
        <f>SUM(F23:F26)</f>
        <v>4959</v>
      </c>
    </row>
    <row r="28" spans="1:6" ht="15">
      <c r="A28" s="9"/>
      <c r="B28" s="14"/>
      <c r="C28" s="22"/>
      <c r="D28" s="29"/>
      <c r="E28" s="29"/>
      <c r="F28" s="29"/>
    </row>
    <row r="29" spans="1:6" ht="15">
      <c r="A29" s="9" t="s">
        <v>15</v>
      </c>
      <c r="B29" s="14"/>
      <c r="C29" s="22"/>
      <c r="D29" s="29"/>
      <c r="E29" s="29"/>
      <c r="F29" s="29"/>
    </row>
    <row r="30" spans="1:6" ht="15">
      <c r="A30" s="9" t="s">
        <v>44</v>
      </c>
      <c r="B30" s="14">
        <v>4</v>
      </c>
      <c r="C30" s="22">
        <v>900</v>
      </c>
      <c r="D30" s="29">
        <f>B30*C30</f>
        <v>3600</v>
      </c>
      <c r="E30" s="29"/>
      <c r="F30" s="29">
        <f>D30+E30</f>
        <v>3600</v>
      </c>
    </row>
    <row r="31" spans="1:6" ht="15">
      <c r="A31" s="9" t="s">
        <v>36</v>
      </c>
      <c r="B31" s="14">
        <v>1</v>
      </c>
      <c r="C31" s="22">
        <v>350</v>
      </c>
      <c r="D31" s="29">
        <f>B31*C31</f>
        <v>350</v>
      </c>
      <c r="E31" s="29"/>
      <c r="F31" s="29">
        <f>D31+E31</f>
        <v>350</v>
      </c>
    </row>
    <row r="32" spans="1:6" ht="15">
      <c r="A32" s="6" t="s">
        <v>20</v>
      </c>
      <c r="B32" s="14"/>
      <c r="C32" s="22"/>
      <c r="D32" s="29">
        <f>SUM(D30:D31)</f>
        <v>3950</v>
      </c>
      <c r="E32" s="29"/>
      <c r="F32" s="29">
        <f>SUM(F30:F31)</f>
        <v>3950</v>
      </c>
    </row>
    <row r="33" spans="1:6" ht="15">
      <c r="A33" s="9"/>
      <c r="B33" s="14"/>
      <c r="C33" s="22"/>
      <c r="D33" s="29"/>
      <c r="E33" s="29"/>
      <c r="F33" s="29"/>
    </row>
    <row r="34" spans="1:6" ht="15">
      <c r="A34" s="9" t="s">
        <v>17</v>
      </c>
      <c r="B34" s="14"/>
      <c r="C34" s="22"/>
      <c r="D34" s="29"/>
      <c r="E34" s="29"/>
      <c r="F34" s="29"/>
    </row>
    <row r="35" spans="1:6" ht="15">
      <c r="A35" s="9" t="s">
        <v>37</v>
      </c>
      <c r="B35" s="14">
        <v>12</v>
      </c>
      <c r="C35" s="22">
        <v>200</v>
      </c>
      <c r="D35" s="29">
        <f>(B35*C35)*0.87</f>
        <v>2088</v>
      </c>
      <c r="E35" s="29">
        <f>(B35*C35)*0.13</f>
        <v>312</v>
      </c>
      <c r="F35" s="29">
        <f>D35+E35</f>
        <v>2400</v>
      </c>
    </row>
    <row r="36" spans="1:6" ht="15">
      <c r="A36" s="9" t="s">
        <v>40</v>
      </c>
      <c r="B36" s="14">
        <v>12</v>
      </c>
      <c r="C36" s="22">
        <v>30</v>
      </c>
      <c r="D36" s="29">
        <f>(B36*C36)*0.87</f>
        <v>313.2</v>
      </c>
      <c r="E36" s="29">
        <f>(B36*C36)*0.13</f>
        <v>46.800000000000004</v>
      </c>
      <c r="F36" s="29">
        <f>D36+E36</f>
        <v>360</v>
      </c>
    </row>
    <row r="37" spans="1:6" ht="15">
      <c r="A37" s="6" t="s">
        <v>21</v>
      </c>
      <c r="B37" s="14"/>
      <c r="C37" s="22"/>
      <c r="D37" s="29">
        <f>SUM(D35:D36)</f>
        <v>2401.2</v>
      </c>
      <c r="E37" s="29">
        <f>SUM(E35:E36)</f>
        <v>358.8</v>
      </c>
      <c r="F37" s="29">
        <f>SUM(F35:F36)</f>
        <v>2760</v>
      </c>
    </row>
    <row r="38" spans="1:6" ht="15">
      <c r="A38" s="9"/>
      <c r="B38" s="14"/>
      <c r="C38" s="22"/>
      <c r="D38" s="29"/>
      <c r="E38" s="29"/>
      <c r="F38" s="29"/>
    </row>
    <row r="39" spans="1:6" ht="15">
      <c r="A39" s="9" t="s">
        <v>24</v>
      </c>
      <c r="B39" s="14"/>
      <c r="C39" s="22"/>
      <c r="D39" s="29"/>
      <c r="E39" s="29"/>
      <c r="F39" s="29"/>
    </row>
    <row r="40" spans="1:6" ht="15">
      <c r="A40" s="9" t="s">
        <v>38</v>
      </c>
      <c r="B40" s="14"/>
      <c r="C40" s="22"/>
      <c r="D40" s="29"/>
      <c r="E40" s="29">
        <v>253227</v>
      </c>
      <c r="F40" s="29">
        <f>D40+E40</f>
        <v>253227</v>
      </c>
    </row>
    <row r="41" spans="1:6" ht="15">
      <c r="A41" s="9" t="s">
        <v>39</v>
      </c>
      <c r="B41" s="14"/>
      <c r="C41" s="22"/>
      <c r="D41" s="29">
        <f>1950000*0.1</f>
        <v>195000</v>
      </c>
      <c r="E41" s="29"/>
      <c r="F41" s="29">
        <f>D41+E41</f>
        <v>195000</v>
      </c>
    </row>
    <row r="42" spans="1:6" ht="15">
      <c r="A42" s="6" t="s">
        <v>22</v>
      </c>
      <c r="B42" s="14"/>
      <c r="C42" s="22"/>
      <c r="D42" s="29">
        <f>SUM(D41)</f>
        <v>195000</v>
      </c>
      <c r="E42" s="29">
        <f>SUM(E40:E41)</f>
        <v>253227</v>
      </c>
      <c r="F42" s="29">
        <f>SUM(F40:F41)</f>
        <v>448227</v>
      </c>
    </row>
    <row r="43" spans="1:6" ht="15">
      <c r="A43" s="9"/>
      <c r="B43" s="14"/>
      <c r="C43" s="22"/>
      <c r="D43" s="29"/>
      <c r="E43" s="29"/>
      <c r="F43" s="29"/>
    </row>
    <row r="44" spans="1:6" ht="15">
      <c r="A44" s="9" t="s">
        <v>18</v>
      </c>
      <c r="B44" s="14"/>
      <c r="C44" s="22"/>
      <c r="D44" s="29"/>
      <c r="E44" s="29"/>
      <c r="F44" s="29"/>
    </row>
    <row r="45" spans="1:6" ht="15">
      <c r="A45" s="9"/>
      <c r="B45" s="14"/>
      <c r="C45" s="22"/>
      <c r="D45" s="29"/>
      <c r="E45" s="29"/>
      <c r="F45" s="29"/>
    </row>
    <row r="46" spans="1:6" ht="15">
      <c r="A46" s="9"/>
      <c r="B46" s="14"/>
      <c r="C46" s="22"/>
      <c r="D46" s="29"/>
      <c r="E46" s="29"/>
      <c r="F46" s="29"/>
    </row>
    <row r="47" spans="1:6" ht="15">
      <c r="A47" s="6" t="s">
        <v>23</v>
      </c>
      <c r="B47" s="14"/>
      <c r="C47" s="22"/>
      <c r="D47" s="29"/>
      <c r="E47" s="29"/>
      <c r="F47" s="29"/>
    </row>
    <row r="48" spans="1:6" ht="15">
      <c r="A48" s="9"/>
      <c r="B48" s="14"/>
      <c r="C48" s="22"/>
      <c r="D48" s="29"/>
      <c r="E48" s="29"/>
      <c r="F48" s="29"/>
    </row>
    <row r="49" spans="1:6" ht="15">
      <c r="A49" s="9"/>
      <c r="B49" s="14"/>
      <c r="C49" s="22"/>
      <c r="D49" s="29"/>
      <c r="E49" s="29"/>
      <c r="F49" s="29"/>
    </row>
    <row r="50" spans="1:6" ht="15">
      <c r="A50" s="9" t="s">
        <v>26</v>
      </c>
      <c r="B50" s="14"/>
      <c r="C50" s="22"/>
      <c r="D50" s="29"/>
      <c r="E50" s="29"/>
      <c r="F50" s="29">
        <f>F17+F27+F32+F37+F42+F47</f>
        <v>958146</v>
      </c>
    </row>
    <row r="51" spans="1:6" ht="15">
      <c r="A51" s="9"/>
      <c r="B51" s="14"/>
      <c r="C51" s="22"/>
      <c r="D51" s="29"/>
      <c r="E51" s="29"/>
      <c r="F51" s="29"/>
    </row>
    <row r="52" spans="1:6" ht="15">
      <c r="A52" s="15" t="s">
        <v>27</v>
      </c>
      <c r="B52" s="14"/>
      <c r="C52" s="22"/>
      <c r="D52" s="29"/>
      <c r="E52" s="29"/>
      <c r="F52" s="29">
        <f>F50*0.1</f>
        <v>95814.6</v>
      </c>
    </row>
    <row r="53" spans="1:6" ht="15">
      <c r="A53" s="16" t="s">
        <v>28</v>
      </c>
      <c r="B53" s="12"/>
      <c r="C53" s="24"/>
      <c r="D53" s="24"/>
      <c r="E53" s="24"/>
      <c r="F53" s="25">
        <f>F50+F52</f>
        <v>1053960.6</v>
      </c>
    </row>
  </sheetData>
  <sheetProtection/>
  <mergeCells count="2">
    <mergeCell ref="B4:F4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Jean</cp:lastModifiedBy>
  <dcterms:created xsi:type="dcterms:W3CDTF">2014-05-23T17:13:16Z</dcterms:created>
  <dcterms:modified xsi:type="dcterms:W3CDTF">2014-05-27T17:00:08Z</dcterms:modified>
  <cp:category/>
  <cp:version/>
  <cp:contentType/>
  <cp:contentStatus/>
</cp:coreProperties>
</file>